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9720" windowHeight="4680" tabRatio="902" activeTab="4"/>
  </bookViews>
  <sheets>
    <sheet name="01,01,19" sheetId="1" r:id="rId1"/>
    <sheet name="01,02,19" sheetId="2" r:id="rId2"/>
    <sheet name="01,03,19 " sheetId="3" r:id="rId3"/>
    <sheet name="01,04,19  " sheetId="4" r:id="rId4"/>
    <sheet name="01,05,19  " sheetId="5" r:id="rId5"/>
    <sheet name="Лист1" sheetId="6" r:id="rId6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<sst xmlns="http://schemas.openxmlformats.org/spreadsheetml/2006/main" count="514" uniqueCount="95">
  <si>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</si>
  <si>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</si>
  <si>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</si>
  <si>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</si>
  <si>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</si>
  <si>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</si>
  <si>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</si>
  <si>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</si>
  <si>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</si>
  <si>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</si>
  <si>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</si>
  <si>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</si>
  <si>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</si>
  <si>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</si>
  <si>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</si>
  <si>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</si>
  <si>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</si>
  <si>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</si>
  <si>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</si>
  <si>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</si>
  <si>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</si>
  <si>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</si>
  <si>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</si>
  <si>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</si>
  <si>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</si>
  <si>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</si>
  <si>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</si>
  <si>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</si>
  <si>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</si>
  <si>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</si>
  <si>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</si>
  <si>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</si>
  <si>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</si>
  <si>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</si>
  <si>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</si>
  <si>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</si>
  <si>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</si>
  <si>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</si>
  <si>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</si>
  <si>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</si>
  <si>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</si>
  <si>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</si>
  <si>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</si>
  <si>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</si>
  <si>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</si>
  <si>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</si>
  <si>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</si>
  <si>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</si>
  <si>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</si>
  <si>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</si>
  <si>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</si>
  <si>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</si>
  <si>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</si>
  <si>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</si>
  <si>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</si>
  <si>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</si>
  <si>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</si>
  <si>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</si>
  <si>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</si>
  <si>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</si>
  <si>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</si>
  <si>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</si>
  <si>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</si>
  <si>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</si>
  <si>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</si>
  <si>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</si>
  <si>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</si>
  <si>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</si>
  <si>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</si>
  <si>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</si>
  <si>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</si>
  <si>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</si>
  <si>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</si>
  <si>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</si>
  <si>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</si>
  <si>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</si>
  <si>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</si>
  <si>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</si>
  <si>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</si>
  <si>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</si>
  <si>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</si>
  <si>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</si>
  <si>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</si>
  <si>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</si>
  <si>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</si>
  <si>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</si>
  <si>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</si>
  <si>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</si>
  <si>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</si>
  <si>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</si>
  <si>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</si>
  <si>
    <t>по состоянию на  1.05.2019 года</t>
  </si>
  <si>
    <t>Образование долгового обязательства  за отчетный период (апрель)</t>
  </si>
  <si>
    <t>Погашение долгового  обязательства за отчетный период (апрель)</t>
  </si>
  <si>
    <t>Остаток долгового обязательства на конец отчетного периода (1.05.2019)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</si>
</sst>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40">
      <pane xSplit="21165" topLeftCell="O1" activePane="topLeft" state="split"/>
      <selection pane="topLeft" activeCell="R32" sqref="R32"/>
      <selection pane="topRight" activeCell="O22" sqref="O2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tabSelected="1" zoomScalePageLayoutView="0" workbookViewId="0" topLeftCell="G34">
      <selection activeCell="Q30" sqref="Q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92</v>
      </c>
      <c r="K8" s="11" t="s">
        <v>70</v>
      </c>
      <c r="L8" s="11" t="s">
        <v>71</v>
      </c>
      <c r="M8" s="11" t="s">
        <v>93</v>
      </c>
      <c r="N8" s="11" t="s">
        <v>94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</f>
        <v>3140000</v>
      </c>
      <c r="N30" s="52">
        <f aca="true" t="shared" si="2" ref="N30:N37">I30+J30-M30</f>
        <v>2340000</v>
      </c>
      <c r="O30" s="149">
        <f t="shared" si="0"/>
        <v>2340000</v>
      </c>
      <c r="P30" s="136"/>
      <c r="Q30" s="136"/>
      <c r="R30" s="150">
        <f>11244.19+8136.45+7466.64+5356.72</f>
        <v>32204</v>
      </c>
      <c r="S30" s="150">
        <f>11244.19+8136.45+7466.64</f>
        <v>26847.28</v>
      </c>
      <c r="T30" s="32">
        <f t="shared" si="1"/>
        <v>5356.720000000001</v>
      </c>
      <c r="U30" s="48">
        <f aca="true" t="shared" si="3" ref="U30:U37">O30+T30</f>
        <v>2345356.72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</f>
        <v>2000000</v>
      </c>
      <c r="N31" s="52">
        <f t="shared" si="2"/>
        <v>4000000</v>
      </c>
      <c r="O31" s="149">
        <f t="shared" si="0"/>
        <v>4000000</v>
      </c>
      <c r="P31" s="136"/>
      <c r="Q31" s="136"/>
      <c r="R31" s="150">
        <f>12667.32+10155.08+10261.23+8739.74</f>
        <v>41823.37</v>
      </c>
      <c r="S31" s="150">
        <f>12667.32+10155.08+10261.23</f>
        <v>33083.630000000005</v>
      </c>
      <c r="T31" s="32">
        <f t="shared" si="1"/>
        <v>8739.739999999998</v>
      </c>
      <c r="U31" s="48">
        <f>O31+T31</f>
        <v>4008739.74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</f>
        <v>2856000</v>
      </c>
      <c r="N33" s="52">
        <f t="shared" si="2"/>
        <v>9290000</v>
      </c>
      <c r="O33" s="149">
        <f t="shared" si="0"/>
        <v>9290000</v>
      </c>
      <c r="P33" s="136"/>
      <c r="Q33" s="136"/>
      <c r="R33" s="150"/>
      <c r="S33" s="137"/>
      <c r="T33" s="32">
        <f t="shared" si="1"/>
        <v>0</v>
      </c>
      <c r="U33" s="48">
        <f t="shared" si="3"/>
        <v>9290000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</f>
        <v>184000</v>
      </c>
      <c r="N34" s="52">
        <f t="shared" si="2"/>
        <v>710000</v>
      </c>
      <c r="O34" s="149">
        <f t="shared" si="0"/>
        <v>710000</v>
      </c>
      <c r="P34" s="136"/>
      <c r="Q34" s="136"/>
      <c r="R34" s="150"/>
      <c r="S34" s="137"/>
      <c r="T34" s="32">
        <f t="shared" si="1"/>
        <v>0</v>
      </c>
      <c r="U34" s="48">
        <f>O34+T34</f>
        <v>710000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</f>
        <v>1120000</v>
      </c>
      <c r="N35" s="52">
        <f t="shared" si="2"/>
        <v>5800000</v>
      </c>
      <c r="O35" s="149">
        <f t="shared" si="0"/>
        <v>5800000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5800000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9300000</v>
      </c>
      <c r="N38" s="133">
        <f t="shared" si="4"/>
        <v>44304000</v>
      </c>
      <c r="O38" s="133">
        <f t="shared" si="4"/>
        <v>44304000</v>
      </c>
      <c r="P38" s="133">
        <f>SUM(P23:P37)</f>
        <v>0</v>
      </c>
      <c r="Q38" s="133">
        <f t="shared" si="4"/>
        <v>0</v>
      </c>
      <c r="R38" s="133">
        <f>SUM(R23:R37)</f>
        <v>74027.37</v>
      </c>
      <c r="S38" s="133">
        <f>SUM(S23:S37)</f>
        <v>59930.91</v>
      </c>
      <c r="T38" s="133">
        <f>SUM(T23:T37)</f>
        <v>14096.46</v>
      </c>
      <c r="U38" s="133">
        <f>SUM(U23:U37)</f>
        <v>44318096.46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</f>
        <v>232404.96</v>
      </c>
      <c r="S40" s="3">
        <f>80050.6+72303.77+80050.59</f>
        <v>232404.96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</f>
        <v>512061.37</v>
      </c>
      <c r="S41" s="3">
        <f>132282.52+119480.99+132282.52+128015.34</f>
        <v>512061.37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744466.33</v>
      </c>
      <c r="S42" s="5">
        <f t="shared" si="5"/>
        <v>744466.33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9300000</v>
      </c>
      <c r="N46" s="23">
        <f t="shared" si="6"/>
        <v>70304000</v>
      </c>
      <c r="O46" s="23">
        <f t="shared" si="6"/>
        <v>70304000</v>
      </c>
      <c r="P46" s="23">
        <f t="shared" si="6"/>
        <v>0</v>
      </c>
      <c r="Q46" s="23">
        <f t="shared" si="6"/>
        <v>0</v>
      </c>
      <c r="R46" s="23">
        <f t="shared" si="6"/>
        <v>818493.7</v>
      </c>
      <c r="S46" s="23">
        <f t="shared" si="6"/>
        <v>804397.24</v>
      </c>
      <c r="T46" s="23">
        <f t="shared" si="6"/>
        <v>14096.46</v>
      </c>
      <c r="U46" s="23">
        <f t="shared" si="6"/>
        <v>70318096.46000001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2019-03-01T12:22:01Z</cp:lastPrinted>
  <dcterms:created xsi:type="dcterms:W3CDTF">2000-01-05T08:20:30Z</dcterms:created>
  <dcterms:modified xsi:type="dcterms:W3CDTF">2019-05-06T09:51:01Z</dcterms:modified>
  <cp:category/>
  <cp:version/>
  <cp:contentType/>
  <cp:contentStatus/>
</cp:coreProperties>
</file>