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4" activeTab="7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r:id="rId6"/>
    <sheet name="муниципалы на 01.06.21г.  " sheetId="7" r:id="rId7"/>
    <sheet name="муниципалы на 01.07.21г.  " sheetId="8" r:id="rId8"/>
  </sheets>
  <definedNames/>
  <calcPr fullCalcOnLoad="1" refMode="R1C1"/>
</workbook>
</file>

<file path=xl/sharedStrings.xml><?xml version="1.0" encoding="utf-8"?>
<sst xmlns="http://schemas.openxmlformats.org/spreadsheetml/2006/main" count="1223" uniqueCount="126">
  <si>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</si>
  <si>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</si>
  <si>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</si>
  <si>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</si>
  <si>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</si>
  <si>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</si>
  <si>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</si>
  <si>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</si>
  <si>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</si>
  <si>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</si>
  <si>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</si>
  <si>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</si>
  <si>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</si>
  <si>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</si>
  <si>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</si>
  <si>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</si>
  <si>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</si>
  <si>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</si>
  <si>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</si>
  <si>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</si>
  <si>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</si>
  <si>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</si>
  <si>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</si>
  <si>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</si>
  <si>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</si>
  <si>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</si>
  <si>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</si>
  <si>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</si>
  <si>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</si>
  <si>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</si>
  <si>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</si>
  <si>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</si>
  <si>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</si>
  <si>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</si>
  <si>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</si>
  <si>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</si>
  <si>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</si>
  <si>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</si>
  <si>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</si>
  <si>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</si>
  <si>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</si>
  <si>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</si>
  <si>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</si>
  <si>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</si>
  <si>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</si>
  <si>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</si>
  <si>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</si>
  <si>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</si>
  <si>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</si>
  <si>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</si>
  <si>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</si>
  <si>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</si>
  <si>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</si>
  <si>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</si>
  <si>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</si>
  <si>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</si>
  <si>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</si>
  <si>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</si>
  <si>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</si>
  <si>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</si>
  <si>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</si>
  <si>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</si>
  <si>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</si>
  <si>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</si>
  <si>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</si>
  <si>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</si>
  <si>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</si>
  <si>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</si>
  <si>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</si>
  <si>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</si>
  <si>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</si>
  <si>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</si>
  <si>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</si>
  <si>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</si>
  <si>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</si>
  <si>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</si>
  <si>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</si>
  <si>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</si>
  <si>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</si>
  <si>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</si>
  <si>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</si>
  <si>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</si>
  <si>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</si>
  <si>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</si>
  <si>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</si>
  <si>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</si>
  <si>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</si>
  <si>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</si>
  <si>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</si>
  <si>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</si>
  <si>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</si>
  <si>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</si>
  <si>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</si>
  <si>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</si>
  <si>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</si>
  <si>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</si>
  <si>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</si>
  <si>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</si>
  <si>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</si>
  <si>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</si>
  <si>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</si>
  <si>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</si>
  <si>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</si>
  <si>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</si>
  <si>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</si>
  <si>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</si>
  <si>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</si>
  <si>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</si>
  <si>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</si>
  <si>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</si>
  <si>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</si>
  <si>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</si>
  <si>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</si>
  <si>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</si>
  <si>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</si>
  <si>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</si>
  <si>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</si>
  <si>
    <t>Информация о долговых обязательствах муниципального образования Олонецкого национального муниципального района на 01.06.2021г.</t>
  </si>
  <si>
    <t>Объем муниципального долга  на 1.06.2021г.</t>
  </si>
  <si>
    <t>Объем задолженности по процентам на 1.06.2021г.</t>
  </si>
  <si>
    <t>Информация о долговых обязательствах муниципального образования Олонецкого национального муниципального района на 01.07.2021г.</t>
  </si>
  <si>
    <t>Муниципальный контракт  №01063000091210000061 от 28.06.2021г.</t>
  </si>
  <si>
    <t>28.06.2023г.</t>
  </si>
  <si>
    <t>Объем задолженности по процентам на 1.07.2021г.</t>
  </si>
  <si>
    <t>Объем муниципального долга  на 1.07.2021г.</t>
  </si>
  <si>
    <t>И.о. главы Администрации Олонецкого национального муниципального образования                                                              /     Пешков А.М.                 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</si>
</sst>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8" t="s">
        <v>32</v>
      </c>
      <c r="T1" s="138"/>
    </row>
    <row r="2" spans="19:20" ht="26.25" customHeight="1">
      <c r="S2" s="138"/>
      <c r="T2" s="138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8"/>
      <c r="H7" s="148"/>
      <c r="I7" s="148"/>
      <c r="J7" s="148"/>
      <c r="K7" s="148"/>
      <c r="L7" s="148"/>
      <c r="M7" s="148"/>
      <c r="N7" s="148"/>
      <c r="O7" s="9"/>
      <c r="P7" s="9"/>
    </row>
    <row r="8" ht="5.25" customHeight="1"/>
    <row r="9" ht="15" customHeight="1"/>
    <row r="10" spans="1:20" ht="52.5" customHeight="1">
      <c r="A10" s="145" t="s">
        <v>0</v>
      </c>
      <c r="B10" s="146" t="s">
        <v>13</v>
      </c>
      <c r="C10" s="146" t="s">
        <v>3</v>
      </c>
      <c r="D10" s="146" t="s">
        <v>9</v>
      </c>
      <c r="E10" s="146" t="s">
        <v>14</v>
      </c>
      <c r="F10" s="146" t="s">
        <v>11</v>
      </c>
      <c r="G10" s="146" t="s">
        <v>10</v>
      </c>
      <c r="H10" s="146" t="s">
        <v>6</v>
      </c>
      <c r="I10" s="146" t="s">
        <v>12</v>
      </c>
      <c r="J10" s="146" t="s">
        <v>29</v>
      </c>
      <c r="K10" s="146" t="s">
        <v>23</v>
      </c>
      <c r="L10" s="146" t="s">
        <v>24</v>
      </c>
      <c r="M10" s="146" t="s">
        <v>25</v>
      </c>
      <c r="N10" s="146" t="s">
        <v>26</v>
      </c>
      <c r="O10" s="152" t="s">
        <v>22</v>
      </c>
      <c r="P10" s="153"/>
      <c r="Q10" s="146" t="s">
        <v>15</v>
      </c>
      <c r="R10" s="146" t="s">
        <v>16</v>
      </c>
      <c r="S10" s="146" t="s">
        <v>8</v>
      </c>
      <c r="T10" s="146" t="s">
        <v>30</v>
      </c>
    </row>
    <row r="11" spans="1:20" s="13" customFormat="1" ht="94.5" customHeight="1">
      <c r="A11" s="145"/>
      <c r="B11" s="147"/>
      <c r="C11" s="147"/>
      <c r="D11" s="147"/>
      <c r="E11" s="149"/>
      <c r="F11" s="149"/>
      <c r="G11" s="147"/>
      <c r="H11" s="147"/>
      <c r="I11" s="147"/>
      <c r="J11" s="147"/>
      <c r="K11" s="147"/>
      <c r="L11" s="147"/>
      <c r="M11" s="147"/>
      <c r="N11" s="147"/>
      <c r="O11" s="40" t="s">
        <v>4</v>
      </c>
      <c r="P11" s="40" t="s">
        <v>5</v>
      </c>
      <c r="Q11" s="147"/>
      <c r="R11" s="147"/>
      <c r="S11" s="147"/>
      <c r="T11" s="14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2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9" t="s">
        <v>19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1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9" t="s">
        <v>20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9" t="s">
        <v>27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4" t="s">
        <v>31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0" t="s">
        <v>73</v>
      </c>
      <c r="H45" s="151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G11">
      <pane ySplit="2355" topLeftCell="A34" activePane="bottomLeft" state="split"/>
      <selection pane="topLeft" activeCell="A11" sqref="A11"/>
      <selection pane="bottomLeft" activeCell="R25" sqref="R25:T33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97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82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91</v>
      </c>
      <c r="P10" s="174"/>
      <c r="Q10" s="171" t="s">
        <v>15</v>
      </c>
      <c r="R10" s="171" t="s">
        <v>16</v>
      </c>
      <c r="S10" s="171" t="s">
        <v>8</v>
      </c>
      <c r="T10" s="171" t="s">
        <v>92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65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65" t="s">
        <v>20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7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65" t="s">
        <v>27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7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68" t="s">
        <v>31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70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57" t="s">
        <v>73</v>
      </c>
      <c r="H47" s="158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7:H47"/>
    <mergeCell ref="A13:T13"/>
    <mergeCell ref="A16:T16"/>
    <mergeCell ref="A24:T24"/>
    <mergeCell ref="A34:T34"/>
    <mergeCell ref="A37:T37"/>
    <mergeCell ref="A40:T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98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100</v>
      </c>
      <c r="P10" s="174"/>
      <c r="Q10" s="171" t="s">
        <v>15</v>
      </c>
      <c r="R10" s="171" t="s">
        <v>16</v>
      </c>
      <c r="S10" s="171" t="s">
        <v>8</v>
      </c>
      <c r="T10" s="171" t="s">
        <v>101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65" t="s">
        <v>20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7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5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7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68" t="s">
        <v>31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7" t="s">
        <v>73</v>
      </c>
      <c r="H42" s="158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102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103</v>
      </c>
      <c r="P10" s="174"/>
      <c r="Q10" s="171" t="s">
        <v>15</v>
      </c>
      <c r="R10" s="171" t="s">
        <v>16</v>
      </c>
      <c r="S10" s="171" t="s">
        <v>8</v>
      </c>
      <c r="T10" s="171" t="s">
        <v>104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65" t="s">
        <v>20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7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5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7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68" t="s">
        <v>31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7" t="s">
        <v>73</v>
      </c>
      <c r="H42" s="158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F10">
      <pane ySplit="2355" topLeftCell="A29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106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107</v>
      </c>
      <c r="P10" s="174"/>
      <c r="Q10" s="171" t="s">
        <v>15</v>
      </c>
      <c r="R10" s="171" t="s">
        <v>16</v>
      </c>
      <c r="S10" s="171" t="s">
        <v>8</v>
      </c>
      <c r="T10" s="171" t="s">
        <v>108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65" t="s">
        <v>20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5" t="s">
        <v>27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68" t="s">
        <v>31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7" t="s">
        <v>73</v>
      </c>
      <c r="H43" s="158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116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114</v>
      </c>
      <c r="P10" s="174"/>
      <c r="Q10" s="171" t="s">
        <v>15</v>
      </c>
      <c r="R10" s="171" t="s">
        <v>16</v>
      </c>
      <c r="S10" s="171" t="s">
        <v>8</v>
      </c>
      <c r="T10" s="171" t="s">
        <v>115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65" t="s">
        <v>20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5" t="s">
        <v>27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68" t="s">
        <v>31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7" t="s">
        <v>73</v>
      </c>
      <c r="H43" s="158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4">
      <pane ySplit="3270" topLeftCell="A34" activePane="bottomLeft" state="split"/>
      <selection pane="topLeft" activeCell="R37" sqref="R37"/>
      <selection pane="bottomLeft" activeCell="J37" sqref="J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117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118</v>
      </c>
      <c r="P10" s="174"/>
      <c r="Q10" s="171" t="s">
        <v>15</v>
      </c>
      <c r="R10" s="171" t="s">
        <v>16</v>
      </c>
      <c r="S10" s="171" t="s">
        <v>8</v>
      </c>
      <c r="T10" s="171" t="s">
        <v>119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6786000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</f>
        <v>3880000</v>
      </c>
      <c r="O17" s="135">
        <f>J17+L17-N17</f>
        <v>6786000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940000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</f>
        <v>1560000</v>
      </c>
      <c r="O18" s="135">
        <f>J18+L18-N18</f>
        <v>940000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7726000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7440000</v>
      </c>
      <c r="O20" s="133">
        <f aca="true" t="shared" si="0" ref="O20:T20">SUM(O17:O19)</f>
        <v>7726000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</f>
        <v>288176.87</v>
      </c>
      <c r="S24" s="135">
        <f>59162.14+53436.77+59162.14+57253.68+59162.14</f>
        <v>288176.87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</f>
        <v>779068.98</v>
      </c>
      <c r="S26" s="135">
        <f>159941.31+144463.13+159941.31+154781.92+159941.31</f>
        <v>779068.98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</f>
        <v>475504.2</v>
      </c>
      <c r="S27" s="135">
        <f>97620.07+88172.96+97620.07+94471.03+97620.07</f>
        <v>475504.2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</f>
        <v>283037.81</v>
      </c>
      <c r="S28" s="135">
        <f>69120+105205.48+108712.33</f>
        <v>283037.81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2248391.51</v>
      </c>
      <c r="S29" s="133">
        <f t="shared" si="3"/>
        <v>2248391.51</v>
      </c>
      <c r="T29" s="133">
        <f t="shared" si="3"/>
        <v>0</v>
      </c>
    </row>
    <row r="30" spans="1:20" s="62" customFormat="1" ht="18.75" customHeight="1">
      <c r="A30" s="165" t="s">
        <v>20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5" t="s">
        <v>27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68" t="s">
        <v>31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91626000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18040000</v>
      </c>
      <c r="O37" s="133">
        <f t="shared" si="4"/>
        <v>91626000</v>
      </c>
      <c r="P37" s="133">
        <f t="shared" si="4"/>
        <v>0</v>
      </c>
      <c r="Q37" s="133">
        <f t="shared" si="4"/>
        <v>0</v>
      </c>
      <c r="R37" s="133">
        <f t="shared" si="4"/>
        <v>2248846.3</v>
      </c>
      <c r="S37" s="133">
        <f t="shared" si="4"/>
        <v>2248846.3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7" t="s">
        <v>73</v>
      </c>
      <c r="H43" s="158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1" manualBreakCount="1">
    <brk id="2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7">
      <pane ySplit="3270" topLeftCell="A37" activePane="bottomLeft" state="split"/>
      <selection pane="topLeft" activeCell="P15" sqref="P15"/>
      <selection pane="bottomLeft" activeCell="S1" sqref="A1:T4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5" t="s">
        <v>83</v>
      </c>
      <c r="T1" s="175"/>
    </row>
    <row r="2" spans="19:20" ht="26.25" customHeight="1">
      <c r="S2" s="175"/>
      <c r="T2" s="175"/>
    </row>
    <row r="3" spans="1:20" ht="21.75" customHeight="1">
      <c r="A3" s="176" t="s">
        <v>120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7"/>
      <c r="H7" s="177"/>
      <c r="I7" s="177"/>
      <c r="J7" s="177"/>
      <c r="K7" s="177"/>
      <c r="L7" s="177"/>
      <c r="M7" s="177"/>
      <c r="N7" s="177"/>
      <c r="O7" s="84"/>
      <c r="P7" s="84"/>
    </row>
    <row r="8" ht="5.25" customHeight="1"/>
    <row r="9" ht="15" customHeight="1"/>
    <row r="10" spans="1:20" ht="52.5" customHeight="1">
      <c r="A10" s="178" t="s">
        <v>0</v>
      </c>
      <c r="B10" s="171" t="s">
        <v>13</v>
      </c>
      <c r="C10" s="171" t="s">
        <v>3</v>
      </c>
      <c r="D10" s="171" t="s">
        <v>9</v>
      </c>
      <c r="E10" s="171" t="s">
        <v>14</v>
      </c>
      <c r="F10" s="171" t="s">
        <v>11</v>
      </c>
      <c r="G10" s="171" t="s">
        <v>10</v>
      </c>
      <c r="H10" s="171" t="s">
        <v>6</v>
      </c>
      <c r="I10" s="171" t="s">
        <v>12</v>
      </c>
      <c r="J10" s="171" t="s">
        <v>99</v>
      </c>
      <c r="K10" s="171" t="s">
        <v>23</v>
      </c>
      <c r="L10" s="171" t="s">
        <v>24</v>
      </c>
      <c r="M10" s="171" t="s">
        <v>25</v>
      </c>
      <c r="N10" s="171" t="s">
        <v>26</v>
      </c>
      <c r="O10" s="173" t="s">
        <v>124</v>
      </c>
      <c r="P10" s="174"/>
      <c r="Q10" s="171" t="s">
        <v>15</v>
      </c>
      <c r="R10" s="171" t="s">
        <v>16</v>
      </c>
      <c r="S10" s="171" t="s">
        <v>8</v>
      </c>
      <c r="T10" s="171" t="s">
        <v>123</v>
      </c>
    </row>
    <row r="11" spans="1:20" s="86" customFormat="1" ht="94.5" customHeight="1">
      <c r="A11" s="178"/>
      <c r="B11" s="172"/>
      <c r="C11" s="172"/>
      <c r="D11" s="172"/>
      <c r="E11" s="179"/>
      <c r="F11" s="179"/>
      <c r="G11" s="172"/>
      <c r="H11" s="172"/>
      <c r="I11" s="172"/>
      <c r="J11" s="172"/>
      <c r="K11" s="172"/>
      <c r="L11" s="172"/>
      <c r="M11" s="172"/>
      <c r="N11" s="172"/>
      <c r="O11" s="76" t="s">
        <v>4</v>
      </c>
      <c r="P11" s="76" t="s">
        <v>5</v>
      </c>
      <c r="Q11" s="172"/>
      <c r="R11" s="172"/>
      <c r="S11" s="172"/>
      <c r="T11" s="172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59" t="s">
        <v>17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5816000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</f>
        <v>4850000</v>
      </c>
      <c r="O17" s="135">
        <f>J17+L17-N17</f>
        <v>5816000</v>
      </c>
      <c r="P17" s="69"/>
      <c r="Q17" s="69"/>
      <c r="R17" s="71"/>
      <c r="S17" s="71"/>
      <c r="T17" s="104">
        <f>Q17+R17-S17</f>
        <v>0</v>
      </c>
    </row>
    <row r="18" spans="1:20" s="62" customFormat="1" ht="69.75" customHeight="1">
      <c r="A18" s="180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628000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</f>
        <v>1872000</v>
      </c>
      <c r="O18" s="135">
        <f>J18+L18-N18</f>
        <v>628000</v>
      </c>
      <c r="P18" s="73"/>
      <c r="Q18" s="73"/>
      <c r="R18" s="73"/>
      <c r="S18" s="73"/>
      <c r="T18" s="111">
        <f>Q18+R18-S18</f>
        <v>0</v>
      </c>
    </row>
    <row r="19" spans="1:20" s="62" customFormat="1" ht="71.25" customHeight="1">
      <c r="A19" s="180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6444000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8722000</v>
      </c>
      <c r="O20" s="133">
        <f aca="true" t="shared" si="0" ref="O20:T20">SUM(O17:O19)</f>
        <v>6444000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</row>
    <row r="22" spans="1:22" s="62" customFormat="1" ht="81" customHeight="1">
      <c r="A22" s="180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80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80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</f>
        <v>345430.55</v>
      </c>
      <c r="S24" s="135">
        <f>59162.14+53436.77+59162.14+57253.68+59162.14+57253.68</f>
        <v>345430.55</v>
      </c>
      <c r="T24" s="136">
        <f t="shared" si="2"/>
        <v>0</v>
      </c>
    </row>
    <row r="25" spans="1:20" s="62" customFormat="1" ht="71.25" customHeight="1">
      <c r="A25" s="180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</f>
        <v>297863.01</v>
      </c>
      <c r="S25" s="135">
        <f>61150.68+55232.88+61150.69+59178.08+61150.68</f>
        <v>297863.01</v>
      </c>
      <c r="T25" s="136">
        <f t="shared" si="2"/>
        <v>0</v>
      </c>
    </row>
    <row r="26" spans="1:20" s="62" customFormat="1" ht="71.25" customHeight="1">
      <c r="A26" s="181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</f>
        <v>933850.9</v>
      </c>
      <c r="S26" s="135">
        <f>159941.31+144463.13+159941.31+154781.92+159941.31+154781.92</f>
        <v>933850.9</v>
      </c>
      <c r="T26" s="135">
        <f t="shared" si="2"/>
        <v>0</v>
      </c>
    </row>
    <row r="27" spans="1:20" s="62" customFormat="1" ht="67.5" customHeight="1">
      <c r="A27" s="181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</f>
        <v>569975.23</v>
      </c>
      <c r="S27" s="135">
        <f>97620.07+88172.96+97620.07+94471.03+97620.07+94471.03</f>
        <v>569975.23</v>
      </c>
      <c r="T27" s="135">
        <f t="shared" si="2"/>
        <v>0</v>
      </c>
    </row>
    <row r="28" spans="1:20" s="62" customFormat="1" ht="76.5" customHeight="1">
      <c r="A28" s="181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</f>
        <v>388243.29</v>
      </c>
      <c r="S28" s="135">
        <f>69120+105205.48+108712.33+105205.48</f>
        <v>388243.29</v>
      </c>
      <c r="T28" s="135"/>
    </row>
    <row r="29" spans="1:20" s="62" customFormat="1" ht="72" customHeight="1">
      <c r="A29" s="181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/>
      <c r="S29" s="135"/>
      <c r="T29" s="135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2721254.3</v>
      </c>
      <c r="S30" s="133">
        <f t="shared" si="3"/>
        <v>2721254.3</v>
      </c>
      <c r="T30" s="133">
        <f t="shared" si="3"/>
        <v>0</v>
      </c>
    </row>
    <row r="31" spans="1:20" s="62" customFormat="1" ht="18.75" customHeight="1">
      <c r="A31" s="165" t="s">
        <v>20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7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65" t="s">
        <v>27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7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68" t="s">
        <v>31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109475000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19322000</v>
      </c>
      <c r="O38" s="133">
        <f t="shared" si="4"/>
        <v>109475000</v>
      </c>
      <c r="P38" s="133">
        <f t="shared" si="4"/>
        <v>0</v>
      </c>
      <c r="Q38" s="133">
        <f t="shared" si="4"/>
        <v>0</v>
      </c>
      <c r="R38" s="133">
        <f t="shared" si="4"/>
        <v>2721709.09</v>
      </c>
      <c r="S38" s="133">
        <f t="shared" si="4"/>
        <v>2721709.09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125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57" t="s">
        <v>73</v>
      </c>
      <c r="H44" s="158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G44:H44"/>
    <mergeCell ref="A13:T13"/>
    <mergeCell ref="A16:T16"/>
    <mergeCell ref="A21:T21"/>
    <mergeCell ref="A31:T31"/>
    <mergeCell ref="A34:T34"/>
    <mergeCell ref="A37:T37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2021-07-21T11:56:03Z</cp:lastPrinted>
  <dcterms:created xsi:type="dcterms:W3CDTF">2006-06-05T06:40:26Z</dcterms:created>
  <dcterms:modified xsi:type="dcterms:W3CDTF">2021-07-21T11:57:09Z</dcterms:modified>
  <cp:category/>
  <cp:version/>
  <cp:contentType/>
  <cp:contentStatus/>
</cp:coreProperties>
</file>