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8" activeTab="9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r:id="rId9"/>
    <sheet name="муниципалы на 01.09.22" sheetId="10" r:id="rId10"/>
    <sheet name="муниципалы на 01.10.22 " sheetId="11" state="hidden" r:id="rId11"/>
    <sheet name="муниципалы на 01.11.22 " sheetId="12" state="hidden" r:id="rId12"/>
  </sheets>
  <definedNames/>
  <calcPr fullCalcOnLoad="1"/>
</workbook>
</file>

<file path=xl/sharedStrings.xml><?xml version="1.0" encoding="utf-8"?>
<sst xmlns="http://schemas.openxmlformats.org/spreadsheetml/2006/main" count="1577" uniqueCount="147">
  <si>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</si>
  <si>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</si>
  <si>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</si>
  <si>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</si>
  <si>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</si>
  <si>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</si>
  <si>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</si>
  <si>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</si>
  <si>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</si>
  <si>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</si>
  <si>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</si>
  <si>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</si>
  <si>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</si>
  <si>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</si>
  <si>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</si>
  <si>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</si>
  <si>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</si>
  <si>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</si>
  <si>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</si>
  <si>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</si>
  <si>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</si>
  <si>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</si>
  <si>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</si>
  <si>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</si>
  <si>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</si>
  <si>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</si>
  <si>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</si>
  <si>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</si>
  <si>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</si>
  <si>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</si>
  <si>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</si>
  <si>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</si>
  <si>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</si>
  <si>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</si>
  <si>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</si>
  <si>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</si>
  <si>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</si>
  <si>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</si>
  <si>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</si>
  <si>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</si>
  <si>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</si>
  <si>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</si>
  <si>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</si>
  <si>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</si>
  <si>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</si>
  <si>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</si>
  <si>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</si>
  <si>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</si>
  <si>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</si>
  <si>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</si>
  <si>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</si>
  <si>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</si>
  <si>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</si>
  <si>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</si>
  <si>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</si>
  <si>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</si>
  <si>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</si>
  <si>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</si>
  <si>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</si>
  <si>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</si>
  <si>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</si>
  <si>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</si>
  <si>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</si>
  <si>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</si>
  <si>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</si>
  <si>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</si>
  <si>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</si>
  <si>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</si>
  <si>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</si>
  <si>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</si>
  <si>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</si>
  <si>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</si>
  <si>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</si>
  <si>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</si>
  <si>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</si>
  <si>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</si>
  <si>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</si>
  <si>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</si>
  <si>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</si>
  <si>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</si>
  <si>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</si>
  <si>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</si>
  <si>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</si>
  <si>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</si>
  <si>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</si>
  <si>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</si>
  <si>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</si>
  <si>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</si>
  <si>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</si>
  <si>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</si>
  <si>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</si>
  <si>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</si>
  <si>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</si>
  <si>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</si>
  <si>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</si>
  <si>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</si>
  <si>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</si>
  <si>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</si>
  <si>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</si>
  <si>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</si>
  <si>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</si>
  <si>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</si>
  <si>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</si>
  <si>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</si>
  <si>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</si>
  <si>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</si>
  <si>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</si>
  <si>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</si>
  <si>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</si>
  <si>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</si>
  <si>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</si>
  <si>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</si>
  <si>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</si>
  <si>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</si>
  <si>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</si>
  <si>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</si>
  <si>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</si>
  <si>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</si>
  <si>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</si>
  <si>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</si>
  <si>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</si>
  <si>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</si>
  <si>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</si>
  <si>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</si>
  <si>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</si>
  <si>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</si>
  <si>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</si>
  <si>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</si>
  <si>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</si>
  <si>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</si>
  <si>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</si>
  <si>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</si>
  <si>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</si>
  <si>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</si>
  <si>
    <t>Информация о долговых обязательствах муниципального образования Олонецкого национального муниципального района на 01.09.2022г.</t>
  </si>
  <si>
    <t>Объем муниципального долга  на 1.09.2022г.</t>
  </si>
  <si>
    <t>Объем задолженности по процентам на 1.09.2022г.</t>
  </si>
  <si>
    <t>17.08.2022г.</t>
  </si>
  <si>
    <t>25.06.2027г.</t>
  </si>
  <si>
    <t>Объем задолженности по процентам на 1.08.2022г.</t>
  </si>
  <si>
    <t>Информация о долговых обязательствах муниципального образования Олонецкого национального муниципального района на 01.10.2022г.</t>
  </si>
  <si>
    <t>Объем муниципального долга  на 1.10.2022г.</t>
  </si>
  <si>
    <t>Объем задолженности по процентам на 1.10.2022г.</t>
  </si>
  <si>
    <t>Объем муниципального долга  на 1.11.2022г.</t>
  </si>
  <si>
    <t>Объем задолженности по процентам на 1.11.2022г.</t>
  </si>
  <si>
    <t>Информация о долговых обязательствах муниципального образования Олонецкого национального муниципального района на 01.11.2022г.</t>
  </si>
  <si>
    <t>Глава  Олонецкого национального муниципального образования                                                              /     Мурый В.Н.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</si>
</sst>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2" t="s">
        <v>32</v>
      </c>
      <c r="T1" s="152"/>
    </row>
    <row r="2" spans="19:20" ht="26.25" customHeight="1">
      <c r="S2" s="152"/>
      <c r="T2" s="152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1"/>
      <c r="H7" s="151"/>
      <c r="I7" s="151"/>
      <c r="J7" s="151"/>
      <c r="K7" s="151"/>
      <c r="L7" s="151"/>
      <c r="M7" s="151"/>
      <c r="N7" s="151"/>
      <c r="O7" s="9"/>
      <c r="P7" s="9"/>
    </row>
    <row r="8" ht="5.25" customHeight="1"/>
    <row r="9" ht="15" customHeight="1"/>
    <row r="10" spans="1:20" ht="52.5" customHeight="1">
      <c r="A10" s="159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29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3" t="s">
        <v>22</v>
      </c>
      <c r="P10" s="144"/>
      <c r="Q10" s="145" t="s">
        <v>15</v>
      </c>
      <c r="R10" s="145" t="s">
        <v>16</v>
      </c>
      <c r="S10" s="145" t="s">
        <v>8</v>
      </c>
      <c r="T10" s="145" t="s">
        <v>30</v>
      </c>
    </row>
    <row r="11" spans="1:20" s="13" customFormat="1" ht="94.5" customHeight="1">
      <c r="A11" s="159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40" t="s">
        <v>4</v>
      </c>
      <c r="P11" s="40" t="s">
        <v>5</v>
      </c>
      <c r="Q11" s="146"/>
      <c r="R11" s="146"/>
      <c r="S11" s="146"/>
      <c r="T11" s="14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6" t="s">
        <v>17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3" t="s">
        <v>19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3" t="s">
        <v>20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5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3" t="s">
        <v>27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5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8" t="s">
        <v>31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50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41" t="s">
        <v>73</v>
      </c>
      <c r="H45" s="14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H7">
      <pane ySplit="3255" topLeftCell="A14" activePane="bottomLeft" state="split"/>
      <selection pane="topLeft" activeCell="O10" sqref="O10:P10"/>
      <selection pane="bottomLeft" activeCell="G19" sqref="G1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135</v>
      </c>
      <c r="P10" s="177"/>
      <c r="Q10" s="174" t="s">
        <v>15</v>
      </c>
      <c r="R10" s="174" t="s">
        <v>16</v>
      </c>
      <c r="S10" s="174" t="s">
        <v>8</v>
      </c>
      <c r="T10" s="174" t="s">
        <v>136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68" t="s">
        <v>19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</f>
        <v>852164.3899999999</v>
      </c>
      <c r="S24" s="134">
        <f>108712.33+98191.78+108712.33+105205.48+108712.33+105205.48+108712.33+108712.33</f>
        <v>852164.3899999999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</f>
        <v>978165.3900000001</v>
      </c>
      <c r="S25" s="134">
        <f>124786.53+112710.42+124786.53+120761.16+124786.53+120761.16+124786.53+124786.53</f>
        <v>978165.3900000001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3059124.3099999996</v>
      </c>
      <c r="S26" s="132">
        <f t="shared" si="1"/>
        <v>3059124.3099999996</v>
      </c>
      <c r="T26" s="132">
        <f t="shared" si="1"/>
        <v>0</v>
      </c>
    </row>
    <row r="27" spans="1:20" s="62" customFormat="1" ht="18.75" customHeight="1">
      <c r="A27" s="168" t="s">
        <v>20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68" t="s">
        <v>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71" t="s">
        <v>31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3132202.7099999995</v>
      </c>
      <c r="S34" s="132">
        <f t="shared" si="2"/>
        <v>3132202.7099999995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0" t="s">
        <v>73</v>
      </c>
      <c r="H40" s="160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G7">
      <pane ySplit="3255" topLeftCell="A4" activePane="bottomLeft" state="split"/>
      <selection pane="topLeft" activeCell="O10" sqref="O10:P10"/>
      <selection pane="bottomLeft" activeCell="S26" sqref="S26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141</v>
      </c>
      <c r="P10" s="177"/>
      <c r="Q10" s="174" t="s">
        <v>15</v>
      </c>
      <c r="R10" s="174" t="s">
        <v>16</v>
      </c>
      <c r="S10" s="174" t="s">
        <v>8</v>
      </c>
      <c r="T10" s="174" t="s">
        <v>142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68" t="s">
        <v>19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108712.33+98191.78+108712.33+105205.48+108712.33+105205.48+108712.33+108712.33+105205.48</f>
        <v>957369.8699999999</v>
      </c>
      <c r="S24" s="134">
        <f>108712.33+98191.78+108712.33+105205.48+108712.33+105205.48+108712.33+108712.33+105205.48</f>
        <v>957369.8699999999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124786.53+112710.42+124786.53+120761.16+124786.53+120761.16+124786.53+124786.53+120761.16</f>
        <v>1098926.55</v>
      </c>
      <c r="S25" s="134">
        <f>124786.53+112710.42+124786.53+120761.16+124786.53+120761.16+124786.53+124786.53+120761.16</f>
        <v>1098926.55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3285090.9499999993</v>
      </c>
      <c r="S26" s="132">
        <f t="shared" si="1"/>
        <v>3285090.9499999993</v>
      </c>
      <c r="T26" s="132">
        <f t="shared" si="1"/>
        <v>0</v>
      </c>
    </row>
    <row r="27" spans="1:20" s="62" customFormat="1" ht="18.75" customHeight="1">
      <c r="A27" s="168" t="s">
        <v>20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68" t="s">
        <v>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71" t="s">
        <v>31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3358169.349999999</v>
      </c>
      <c r="S34" s="132">
        <f t="shared" si="2"/>
        <v>3358169.349999999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0" t="s">
        <v>73</v>
      </c>
      <c r="H40" s="160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selection activeCell="H44" sqref="H44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145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143</v>
      </c>
      <c r="P10" s="177"/>
      <c r="Q10" s="174" t="s">
        <v>15</v>
      </c>
      <c r="R10" s="174" t="s">
        <v>16</v>
      </c>
      <c r="S10" s="174" t="s">
        <v>8</v>
      </c>
      <c r="T10" s="174" t="s">
        <v>144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68" t="s">
        <v>19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108712.33+98191.78+108712.33+105205.48+108712.33+105205.48+108712.33+108712.33+105205.48+108712.33</f>
        <v>1066082.2</v>
      </c>
      <c r="S24" s="134">
        <f>108712.33+98191.78+108712.33+105205.48+108712.33+105205.48+108712.33+108712.33+105205.48+108712.33</f>
        <v>1066082.2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124786.53+112710.42+124786.53+120761.16+124786.53+120761.16+124786.53+124786.53+120761.16+124786.53</f>
        <v>1223713.08</v>
      </c>
      <c r="S25" s="134">
        <f>124786.53+112710.42+124786.53+120761.16+124786.53+120761.16+124786.53+124786.53+120761.16+124786.53</f>
        <v>1223713.08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3518589.8099999996</v>
      </c>
      <c r="S26" s="132">
        <f t="shared" si="1"/>
        <v>3518589.8099999996</v>
      </c>
      <c r="T26" s="132">
        <f t="shared" si="1"/>
        <v>0</v>
      </c>
    </row>
    <row r="27" spans="1:20" s="62" customFormat="1" ht="18.75" customHeight="1">
      <c r="A27" s="168" t="s">
        <v>20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68" t="s">
        <v>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71" t="s">
        <v>31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3591668.2099999995</v>
      </c>
      <c r="S34" s="132">
        <f t="shared" si="2"/>
        <v>3591668.2099999995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146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0" t="s">
        <v>73</v>
      </c>
      <c r="H40" s="160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28" activePane="bottomLeft" state="split"/>
      <selection pane="topLeft" activeCell="U10" sqref="U1:V16384"/>
      <selection pane="bottomLeft" activeCell="G28" sqref="G2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101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87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99</v>
      </c>
      <c r="P10" s="177"/>
      <c r="Q10" s="174" t="s">
        <v>15</v>
      </c>
      <c r="R10" s="174" t="s">
        <v>16</v>
      </c>
      <c r="S10" s="174" t="s">
        <v>8</v>
      </c>
      <c r="T10" s="174" t="s">
        <v>100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68" t="s">
        <v>19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68" t="s">
        <v>20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68" t="s">
        <v>27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71" t="s">
        <v>31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3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0" t="s">
        <v>73</v>
      </c>
      <c r="H45" s="161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102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105</v>
      </c>
      <c r="P10" s="177"/>
      <c r="Q10" s="174" t="s">
        <v>15</v>
      </c>
      <c r="R10" s="174" t="s">
        <v>16</v>
      </c>
      <c r="S10" s="174" t="s">
        <v>8</v>
      </c>
      <c r="T10" s="174" t="s">
        <v>104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8" t="s">
        <v>19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68" t="s">
        <v>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8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1" t="s">
        <v>31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3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0" t="s">
        <v>73</v>
      </c>
      <c r="H38" s="161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0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109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110</v>
      </c>
      <c r="P10" s="177"/>
      <c r="Q10" s="174" t="s">
        <v>15</v>
      </c>
      <c r="R10" s="174" t="s">
        <v>16</v>
      </c>
      <c r="S10" s="174" t="s">
        <v>8</v>
      </c>
      <c r="T10" s="174" t="s">
        <v>111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8" t="s">
        <v>19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68" t="s">
        <v>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8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1" t="s">
        <v>31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3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0" t="s">
        <v>73</v>
      </c>
      <c r="H38" s="161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114</v>
      </c>
      <c r="P10" s="177"/>
      <c r="Q10" s="174" t="s">
        <v>15</v>
      </c>
      <c r="R10" s="174" t="s">
        <v>16</v>
      </c>
      <c r="S10" s="174" t="s">
        <v>8</v>
      </c>
      <c r="T10" s="174" t="s">
        <v>113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8" t="s">
        <v>19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68" t="s">
        <v>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8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1" t="s">
        <v>31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3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0" t="s">
        <v>73</v>
      </c>
      <c r="H38" s="161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xSplit="15165" ySplit="3270" topLeftCell="Q26" activePane="bottomLeft" state="split"/>
      <selection pane="topLeft" activeCell="A7" sqref="A1:IV16384"/>
      <selection pane="topRight" activeCell="L7" sqref="L7"/>
      <selection pane="bottomLeft" activeCell="G21" sqref="G21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114</v>
      </c>
      <c r="P10" s="177"/>
      <c r="Q10" s="174" t="s">
        <v>15</v>
      </c>
      <c r="R10" s="174" t="s">
        <v>16</v>
      </c>
      <c r="S10" s="174" t="s">
        <v>8</v>
      </c>
      <c r="T10" s="174" t="s">
        <v>115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8" t="s">
        <v>19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68" t="s">
        <v>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8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1" t="s">
        <v>31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3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0" t="s">
        <v>73</v>
      </c>
      <c r="H38" s="161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117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118</v>
      </c>
      <c r="P10" s="177"/>
      <c r="Q10" s="174" t="s">
        <v>15</v>
      </c>
      <c r="R10" s="174" t="s">
        <v>16</v>
      </c>
      <c r="S10" s="174" t="s">
        <v>8</v>
      </c>
      <c r="T10" s="174" t="s">
        <v>119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8" t="s">
        <v>19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168" t="s">
        <v>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8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1" t="s">
        <v>31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3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0" t="s">
        <v>73</v>
      </c>
      <c r="H38" s="161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255" topLeftCell="A16" activePane="bottomLeft" state="split"/>
      <selection pane="topLeft" activeCell="O10" sqref="O10:P10"/>
      <selection pane="bottomLeft" activeCell="A35" sqref="A35:IV4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125</v>
      </c>
      <c r="P10" s="177"/>
      <c r="Q10" s="174" t="s">
        <v>15</v>
      </c>
      <c r="R10" s="174" t="s">
        <v>16</v>
      </c>
      <c r="S10" s="174" t="s">
        <v>8</v>
      </c>
      <c r="T10" s="174" t="s">
        <v>127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168" t="s">
        <v>19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168" t="s">
        <v>20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168" t="s">
        <v>27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70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71" t="s">
        <v>31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160" t="s">
        <v>73</v>
      </c>
      <c r="H39" s="161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G39:H39"/>
    <mergeCell ref="A13:T13"/>
    <mergeCell ref="A16:T16"/>
    <mergeCell ref="A20:T20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G7">
      <pane ySplit="3255" topLeftCell="A14" activePane="bottomLeft" state="split"/>
      <selection pane="topLeft" activeCell="T10" sqref="T10:T11"/>
      <selection pane="bottomLeft" activeCell="O17" sqref="O17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78" t="s">
        <v>80</v>
      </c>
      <c r="T1" s="178"/>
    </row>
    <row r="2" spans="19:20" ht="26.25" customHeight="1">
      <c r="S2" s="178"/>
      <c r="T2" s="178"/>
    </row>
    <row r="3" spans="1:20" ht="21.75" customHeight="1">
      <c r="A3" s="179" t="s">
        <v>130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80"/>
      <c r="H7" s="180"/>
      <c r="I7" s="180"/>
      <c r="J7" s="180"/>
      <c r="K7" s="180"/>
      <c r="L7" s="180"/>
      <c r="M7" s="180"/>
      <c r="N7" s="180"/>
      <c r="O7" s="84"/>
      <c r="P7" s="84"/>
    </row>
    <row r="8" ht="5.25" customHeight="1"/>
    <row r="9" ht="15" customHeight="1"/>
    <row r="10" spans="1:20" ht="52.5" customHeight="1">
      <c r="A10" s="181" t="s">
        <v>0</v>
      </c>
      <c r="B10" s="174" t="s">
        <v>13</v>
      </c>
      <c r="C10" s="174" t="s">
        <v>3</v>
      </c>
      <c r="D10" s="174" t="s">
        <v>9</v>
      </c>
      <c r="E10" s="174" t="s">
        <v>14</v>
      </c>
      <c r="F10" s="174" t="s">
        <v>11</v>
      </c>
      <c r="G10" s="174" t="s">
        <v>10</v>
      </c>
      <c r="H10" s="174" t="s">
        <v>6</v>
      </c>
      <c r="I10" s="174" t="s">
        <v>12</v>
      </c>
      <c r="J10" s="174" t="s">
        <v>103</v>
      </c>
      <c r="K10" s="174" t="s">
        <v>23</v>
      </c>
      <c r="L10" s="174" t="s">
        <v>24</v>
      </c>
      <c r="M10" s="174" t="s">
        <v>25</v>
      </c>
      <c r="N10" s="174" t="s">
        <v>26</v>
      </c>
      <c r="O10" s="176" t="s">
        <v>131</v>
      </c>
      <c r="P10" s="177"/>
      <c r="Q10" s="174" t="s">
        <v>15</v>
      </c>
      <c r="R10" s="174" t="s">
        <v>16</v>
      </c>
      <c r="S10" s="174" t="s">
        <v>8</v>
      </c>
      <c r="T10" s="174" t="s">
        <v>139</v>
      </c>
    </row>
    <row r="11" spans="1:20" s="86" customFormat="1" ht="94.5" customHeight="1">
      <c r="A11" s="181"/>
      <c r="B11" s="175"/>
      <c r="C11" s="175"/>
      <c r="D11" s="175"/>
      <c r="E11" s="182"/>
      <c r="F11" s="182"/>
      <c r="G11" s="175"/>
      <c r="H11" s="175"/>
      <c r="I11" s="175"/>
      <c r="J11" s="175"/>
      <c r="K11" s="175"/>
      <c r="L11" s="175"/>
      <c r="M11" s="175"/>
      <c r="N11" s="175"/>
      <c r="O11" s="76" t="s">
        <v>4</v>
      </c>
      <c r="P11" s="76" t="s">
        <v>5</v>
      </c>
      <c r="Q11" s="175"/>
      <c r="R11" s="175"/>
      <c r="S11" s="175"/>
      <c r="T11" s="17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2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75">
        <v>16181600</v>
      </c>
      <c r="O18" s="134">
        <f>J18+L18-N18</f>
        <v>4000000</v>
      </c>
      <c r="P18" s="73"/>
      <c r="Q18" s="75"/>
      <c r="R18" s="136">
        <v>28017.59</v>
      </c>
      <c r="S18" s="136">
        <v>28017.59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34">
        <v>0</v>
      </c>
      <c r="O19" s="134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16181600</v>
      </c>
      <c r="O20" s="132">
        <f aca="true" t="shared" si="0" ref="O20:T20">O17+O18+O19</f>
        <v>65200000</v>
      </c>
      <c r="P20" s="132">
        <f t="shared" si="0"/>
        <v>0</v>
      </c>
      <c r="Q20" s="132">
        <f t="shared" si="0"/>
        <v>0</v>
      </c>
      <c r="R20" s="132">
        <f t="shared" si="0"/>
        <v>39481.78</v>
      </c>
      <c r="S20" s="132">
        <f t="shared" si="0"/>
        <v>39481.78</v>
      </c>
      <c r="T20" s="132">
        <f t="shared" si="0"/>
        <v>0</v>
      </c>
    </row>
    <row r="21" spans="1:20" s="62" customFormat="1" ht="31.5" customHeight="1">
      <c r="A21" s="168" t="s">
        <v>19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01">
        <v>20181600</v>
      </c>
      <c r="O22" s="134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01">
        <v>17900000</v>
      </c>
      <c r="O23" s="134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01"/>
      <c r="O24" s="134">
        <f>J24+L24-N24</f>
        <v>20000000</v>
      </c>
      <c r="P24" s="75"/>
      <c r="Q24" s="75"/>
      <c r="R24" s="134">
        <f>108712.33+98191.78+108712.33+105205.48+108712.33+105205.48+108712.33</f>
        <v>743452.0599999999</v>
      </c>
      <c r="S24" s="134">
        <f>108712.33+98191.78+108712.33+105205.48+108712.33+105205.48+108712.33</f>
        <v>743452.0599999999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01"/>
      <c r="O25" s="134">
        <f>J25+L25-N25</f>
        <v>19131000</v>
      </c>
      <c r="P25" s="75"/>
      <c r="Q25" s="75"/>
      <c r="R25" s="134">
        <f>124786.53+112710.42+124786.53+120761.16+124786.53+120761.16+124786.53</f>
        <v>853378.8600000001</v>
      </c>
      <c r="S25" s="134">
        <f>124786.53+112710.42+124786.53+120761.16+124786.53+120761.16+124786.53</f>
        <v>853378.8600000001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2825625.45</v>
      </c>
      <c r="S26" s="132">
        <f t="shared" si="1"/>
        <v>2825625.45</v>
      </c>
      <c r="T26" s="132">
        <f t="shared" si="1"/>
        <v>0</v>
      </c>
    </row>
    <row r="27" spans="1:20" s="62" customFormat="1" ht="18.75" customHeight="1">
      <c r="A27" s="168" t="s">
        <v>20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68" t="s">
        <v>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71" t="s">
        <v>31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54263200</v>
      </c>
      <c r="O34" s="132">
        <f t="shared" si="2"/>
        <v>104331000</v>
      </c>
      <c r="P34" s="132">
        <f t="shared" si="2"/>
        <v>0</v>
      </c>
      <c r="Q34" s="132">
        <f t="shared" si="2"/>
        <v>0</v>
      </c>
      <c r="R34" s="132">
        <f t="shared" si="2"/>
        <v>2865107.23</v>
      </c>
      <c r="S34" s="132">
        <f t="shared" si="2"/>
        <v>2865107.23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0" t="s">
        <v>73</v>
      </c>
      <c r="H40" s="160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2022-08-05T05:48:11Z</cp:lastPrinted>
  <dcterms:created xsi:type="dcterms:W3CDTF">2006-06-05T06:40:26Z</dcterms:created>
  <dcterms:modified xsi:type="dcterms:W3CDTF">2022-11-09T07:14:39Z</dcterms:modified>
  <cp:category/>
  <cp:version/>
  <cp:contentType/>
  <cp:contentStatus/>
</cp:coreProperties>
</file>