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6" activeTab="10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  <sheet name="муниципалы на 01.06.23  " sheetId="7" r:id="rId7"/>
    <sheet name="муниципалы на 01.07.23   " sheetId="8" r:id="rId8"/>
    <sheet name="муниципалы на 01.08.23" sheetId="9" r:id="rId9"/>
    <sheet name="муниципалы на 01.09.23 " sheetId="10" r:id="rId10"/>
    <sheet name="муниципалы на 01.10.23  " sheetId="11" r:id="rId11"/>
    <sheet name="муниципалы на 01.11.23" sheetId="12" r:id="rId12"/>
  </sheets>
  <definedNames/>
  <calcPr fullCalcOnLoad="1"/>
</workbook>
</file>

<file path=xl/sharedStrings.xml><?xml version="1.0" encoding="utf-8"?>
<sst xmlns="http://schemas.openxmlformats.org/spreadsheetml/2006/main" count="1600" uniqueCount="158">
  <si>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</si>
  <si>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</si>
  <si>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</si>
  <si>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</si>
  <si>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</si>
  <si>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</si>
  <si>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</si>
  <si>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</si>
  <si>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</si>
  <si>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</si>
  <si>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</si>
  <si>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</si>
  <si>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</si>
  <si>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</si>
  <si>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</si>
  <si>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</si>
  <si>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</si>
  <si>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</si>
  <si>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</si>
  <si>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</si>
  <si>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</si>
  <si>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</si>
  <si>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</si>
  <si>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</si>
  <si>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</si>
  <si>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</si>
  <si>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</si>
  <si>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</si>
  <si>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</si>
  <si>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</si>
  <si>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</si>
  <si>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</si>
  <si>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</si>
  <si>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</si>
  <si>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</si>
  <si>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</si>
  <si>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</si>
  <si>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</si>
  <si>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</si>
  <si>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</si>
  <si>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</si>
  <si>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</si>
  <si>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</si>
  <si>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</si>
  <si>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</si>
  <si>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</si>
  <si>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</si>
  <si>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</si>
  <si>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</si>
  <si>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</si>
  <si>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</si>
  <si>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</si>
  <si>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</si>
  <si>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</si>
  <si>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</si>
  <si>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</si>
  <si>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</si>
  <si>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</si>
  <si>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</si>
  <si>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</si>
  <si>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</si>
  <si>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</si>
  <si>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</si>
  <si>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</si>
  <si>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</si>
  <si>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</si>
  <si>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</si>
  <si>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</si>
  <si>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</si>
  <si>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</si>
  <si>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</si>
  <si>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</si>
  <si>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</si>
  <si>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</si>
  <si>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</si>
  <si>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</si>
  <si>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</si>
  <si>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</si>
  <si>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</si>
  <si>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</si>
  <si>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</si>
  <si>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</si>
  <si>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</si>
  <si>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</si>
  <si>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</si>
  <si>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</si>
  <si>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</si>
  <si>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</si>
  <si>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</si>
  <si>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</si>
  <si>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</si>
  <si>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</si>
  <si>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</si>
  <si>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</si>
  <si>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</si>
  <si>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</si>
  <si>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</si>
  <si>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</si>
  <si>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</si>
  <si>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</si>
  <si>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</si>
  <si>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</si>
  <si>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</si>
  <si>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</si>
  <si>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</si>
  <si>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</si>
  <si>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</si>
  <si>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</si>
  <si>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</si>
  <si>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</si>
  <si>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</si>
  <si>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</si>
  <si>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</si>
  <si>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</si>
  <si>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</si>
  <si>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</si>
  <si>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</si>
  <si>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</si>
  <si>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</si>
  <si>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</si>
  <si>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</si>
  <si>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</si>
  <si>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</si>
  <si>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</si>
  <si>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</si>
  <si>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</si>
  <si>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</si>
  <si>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</si>
  <si>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</si>
  <si>
    <t>30.08.2026г.</t>
  </si>
  <si>
    <t>Объем муниципального долга  на 1.06.2023г.</t>
  </si>
  <si>
    <t>Объем задолженности по процентам на 1.06.2023г.</t>
  </si>
  <si>
    <t>Информация о долговых обязательствах муниципального образования Олонецкого национального муниципального района на 01.06.2023г.</t>
  </si>
  <si>
    <t>Муниципальный контракт  №01063000091230000041 от 30.05.2023г.</t>
  </si>
  <si>
    <t>30.05.2025г.</t>
  </si>
  <si>
    <t>Информация о долговых обязательствах муниципального образования Олонецкого национального муниципального района на 01.07.2023г.</t>
  </si>
  <si>
    <t>26.06.2023г.</t>
  </si>
  <si>
    <t>06.06.2023г.</t>
  </si>
  <si>
    <t>Объем задолженности по процентам на 1.07.2023г.</t>
  </si>
  <si>
    <t>Объем муниципального долга  на 1.07.2023г.</t>
  </si>
  <si>
    <t>Информация о долговых обязательствах муниципального образования Олонецкого национального муниципального района на 01.08.2023г.</t>
  </si>
  <si>
    <t>Объем муниципального долга  на 1.08.2023г.</t>
  </si>
  <si>
    <t>Объем задолженности по процентам на 1.08.2023г.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</si>
  <si>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</si>
  <si>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</si>
  <si>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Информация о долговых обязательствах муниципального образования Олонецкого национального муниципального района на 01.09.2023г.</t>
  </si>
  <si>
    <t>Объем задолженности по процентам на 1.09.2023г.</t>
  </si>
  <si>
    <t>Объем муниципального долга  на 1.09.2023г.</t>
  </si>
  <si>
    <t>Информация о долговых обязательствах муниципального образования Олонецкого национального муниципального района на 01.10.2023г.</t>
  </si>
  <si>
    <t>Объем муниципального долга  на 1.10.2023г.</t>
  </si>
  <si>
    <t>Объем задолженности по процентам на 1.10.2023г.</t>
  </si>
  <si>
    <t>Информация о долговых обязательствах муниципального образования Олонецкого национального муниципального района на 01.11.2023г.</t>
  </si>
  <si>
    <t>Объем муниципального долга  на 1.11.2023г.</t>
  </si>
  <si>
    <t>Объем задолженности по процентам на 1.11.2023г.</t>
  </si>
  <si>
    <t>Глава Олонецкого национального муниципального района                                                              /    Мурый В.Н.         /</t>
  </si>
  <si>
    <t>Исполнитель                                             /   Токко О.В.                      /</t>
  </si>
  <si>
    <t>Исполнитель                                             /   Токко О.В.                           /</t>
  </si>
  <si>
    <t>Исполнитель                                             /  Токко О.В.               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</si>
</sst>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3" t="s">
        <v>32</v>
      </c>
      <c r="T1" s="133"/>
    </row>
    <row r="2" spans="19:20" ht="26.25" customHeight="1">
      <c r="S2" s="133"/>
      <c r="T2" s="133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40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29</v>
      </c>
      <c r="K10" s="126" t="s">
        <v>23</v>
      </c>
      <c r="L10" s="126" t="s">
        <v>24</v>
      </c>
      <c r="M10" s="126" t="s">
        <v>25</v>
      </c>
      <c r="N10" s="126" t="s">
        <v>26</v>
      </c>
      <c r="O10" s="124" t="s">
        <v>22</v>
      </c>
      <c r="P10" s="125"/>
      <c r="Q10" s="126" t="s">
        <v>15</v>
      </c>
      <c r="R10" s="126" t="s">
        <v>16</v>
      </c>
      <c r="S10" s="126" t="s">
        <v>8</v>
      </c>
      <c r="T10" s="126" t="s">
        <v>30</v>
      </c>
    </row>
    <row r="11" spans="1:20" s="13" customFormat="1" ht="94.5" customHeight="1">
      <c r="A11" s="140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7" t="s">
        <v>17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4" t="s">
        <v>18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4" t="s">
        <v>19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4" t="s">
        <v>20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4" t="s">
        <v>27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9" t="s">
        <v>31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22" t="s">
        <v>73</v>
      </c>
      <c r="H45" s="123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4035" topLeftCell="A28" activePane="bottomLeft" state="split"/>
      <selection pane="topLeft" activeCell="M10" sqref="M10:M11"/>
      <selection pane="bottomLeft" activeCell="A36" sqref="A36:IV36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147</v>
      </c>
      <c r="P10" s="149"/>
      <c r="Q10" s="145" t="s">
        <v>15</v>
      </c>
      <c r="R10" s="145" t="s">
        <v>16</v>
      </c>
      <c r="S10" s="145" t="s">
        <v>8</v>
      </c>
      <c r="T10" s="145" t="s">
        <v>146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144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</f>
        <v>1020410.96</v>
      </c>
      <c r="S24" s="110">
        <f>37397.26+165616.44+160273.97+165616.44+160273.97+165616.44+165616.44</f>
        <v>1020410.96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</f>
        <v>473171.75</v>
      </c>
      <c r="S25" s="110">
        <f>132047.93+170561.91+170561.91</f>
        <v>473171.75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2391936.5700000003</v>
      </c>
      <c r="S26" s="104">
        <f t="shared" si="1"/>
        <v>2391936.5700000003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2509065.8800000004</v>
      </c>
      <c r="S34" s="104">
        <f t="shared" si="2"/>
        <v>2509065.8800000004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157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pane ySplit="4755" topLeftCell="A33" activePane="bottomLeft" state="split"/>
      <selection pane="topLeft" activeCell="H62" sqref="H62"/>
      <selection pane="bottomLeft" activeCell="I41" sqref="I41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148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149</v>
      </c>
      <c r="P10" s="149"/>
      <c r="Q10" s="145" t="s">
        <v>15</v>
      </c>
      <c r="R10" s="145" t="s">
        <v>16</v>
      </c>
      <c r="S10" s="145" t="s">
        <v>8</v>
      </c>
      <c r="T10" s="145" t="s">
        <v>150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144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</f>
        <v>1180684.93</v>
      </c>
      <c r="S24" s="110">
        <f>37397.26+165616.44+160273.97+165616.44+160273.97+165616.44+165616.44+160273.97</f>
        <v>1180684.93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</f>
        <v>638231.66</v>
      </c>
      <c r="S25" s="110">
        <f>132047.93+170561.91+170561.91+165059.91</f>
        <v>638231.66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2717270.45</v>
      </c>
      <c r="S26" s="104">
        <f t="shared" si="1"/>
        <v>2717270.45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2834399.7600000002</v>
      </c>
      <c r="S34" s="104">
        <f t="shared" si="2"/>
        <v>2834399.7600000002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156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25">
      <selection activeCell="A36" sqref="A36:IV36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6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152</v>
      </c>
      <c r="P10" s="149"/>
      <c r="Q10" s="145" t="s">
        <v>15</v>
      </c>
      <c r="R10" s="145" t="s">
        <v>16</v>
      </c>
      <c r="S10" s="145" t="s">
        <v>8</v>
      </c>
      <c r="T10" s="145" t="s">
        <v>153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144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</f>
        <v>1346301.3699999999</v>
      </c>
      <c r="S24" s="110">
        <f>37397.26+165616.44+160273.97+165616.44+160273.97+165616.44+165616.44+160273.97+165616.44</f>
        <v>1346301.3699999999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</f>
        <v>808793.5700000001</v>
      </c>
      <c r="S25" s="110">
        <f>132047.93+170561.91+170561.91+165059.91+170561.91</f>
        <v>808793.5700000001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3053448.8</v>
      </c>
      <c r="S26" s="104">
        <f t="shared" si="1"/>
        <v>3053448.8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3170578.11</v>
      </c>
      <c r="S34" s="104">
        <f t="shared" si="2"/>
        <v>3170578.11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155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22" activePane="bottomLeft" state="split"/>
      <selection pane="topLeft" activeCell="S27" sqref="S27"/>
      <selection pane="bottomLeft" activeCell="D24" sqref="D2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91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105</v>
      </c>
      <c r="P10" s="149"/>
      <c r="Q10" s="145" t="s">
        <v>15</v>
      </c>
      <c r="R10" s="145" t="s">
        <v>16</v>
      </c>
      <c r="S10" s="145" t="s">
        <v>8</v>
      </c>
      <c r="T10" s="145" t="s">
        <v>107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97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93</v>
      </c>
      <c r="H18" s="107" t="s">
        <v>54</v>
      </c>
      <c r="I18" s="108" t="s">
        <v>94</v>
      </c>
      <c r="J18" s="104">
        <v>0</v>
      </c>
      <c r="K18" s="106" t="s">
        <v>95</v>
      </c>
      <c r="L18" s="104">
        <v>20181600</v>
      </c>
      <c r="M18" s="106" t="s">
        <v>101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98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100</v>
      </c>
      <c r="H19" s="107" t="s">
        <v>54</v>
      </c>
      <c r="I19" s="108" t="s">
        <v>39</v>
      </c>
      <c r="J19" s="104">
        <v>0</v>
      </c>
      <c r="K19" s="106" t="s">
        <v>99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106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103</v>
      </c>
      <c r="H20" s="107" t="s">
        <v>54</v>
      </c>
      <c r="I20" s="108" t="s">
        <v>39</v>
      </c>
      <c r="J20" s="104">
        <v>0</v>
      </c>
      <c r="K20" s="106" t="s">
        <v>104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57" t="s">
        <v>19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9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0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04">
        <v>17900000</v>
      </c>
      <c r="E24" s="105" t="s">
        <v>36</v>
      </c>
      <c r="F24" s="104">
        <f>O24</f>
        <v>0</v>
      </c>
      <c r="G24" s="106" t="s">
        <v>96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92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0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0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118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57" t="s">
        <v>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57" t="s">
        <v>27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60" t="s">
        <v>31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124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50" t="s">
        <v>73</v>
      </c>
      <c r="H41" s="150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G41:H41"/>
    <mergeCell ref="A13:T13"/>
    <mergeCell ref="A16:T16"/>
    <mergeCell ref="A22:T22"/>
    <mergeCell ref="A28:T28"/>
    <mergeCell ref="A31:T31"/>
    <mergeCell ref="A34:T34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31" activePane="bottomLeft" state="split"/>
      <selection pane="topLeft" activeCell="T10" sqref="T10:T11"/>
      <selection pane="bottomLeft" activeCell="E42" sqref="E42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110</v>
      </c>
      <c r="P10" s="149"/>
      <c r="Q10" s="145" t="s">
        <v>15</v>
      </c>
      <c r="R10" s="145" t="s">
        <v>16</v>
      </c>
      <c r="S10" s="145" t="s">
        <v>8</v>
      </c>
      <c r="T10" s="145" t="s">
        <v>111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91.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57" t="s">
        <v>20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7" t="s">
        <v>27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60" t="s">
        <v>31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123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143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50" t="s">
        <v>73</v>
      </c>
      <c r="H38" s="15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6" activePane="bottomLeft" state="split"/>
      <selection pane="topLeft" activeCell="T10" sqref="T10:T11"/>
      <selection pane="bottomLeft" activeCell="A37" sqref="A37:IV3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112</v>
      </c>
      <c r="P10" s="149"/>
      <c r="Q10" s="145" t="s">
        <v>15</v>
      </c>
      <c r="R10" s="145" t="s">
        <v>16</v>
      </c>
      <c r="S10" s="145" t="s">
        <v>8</v>
      </c>
      <c r="T10" s="145" t="s">
        <v>113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27" activePane="bottomLeft" state="split"/>
      <selection pane="topLeft" activeCell="T10" sqref="T10:T11"/>
      <selection pane="bottomLeft" activeCell="A37" sqref="A37:IV3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122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120</v>
      </c>
      <c r="P10" s="149"/>
      <c r="Q10" s="145" t="s">
        <v>15</v>
      </c>
      <c r="R10" s="145" t="s">
        <v>16</v>
      </c>
      <c r="S10" s="145" t="s">
        <v>8</v>
      </c>
      <c r="T10" s="145" t="s">
        <v>121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2070" topLeftCell="A25" activePane="bottomLeft" state="split"/>
      <selection pane="topLeft" activeCell="S25" sqref="S25"/>
      <selection pane="bottomLeft" activeCell="A37" sqref="A37:IV3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126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127</v>
      </c>
      <c r="P10" s="149"/>
      <c r="Q10" s="145" t="s">
        <v>15</v>
      </c>
      <c r="R10" s="145" t="s">
        <v>16</v>
      </c>
      <c r="S10" s="145" t="s">
        <v>8</v>
      </c>
      <c r="T10" s="145" t="s">
        <v>128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2955" topLeftCell="A34" activePane="bottomLeft" state="split"/>
      <selection pane="topLeft" activeCell="D10" sqref="D10:D11"/>
      <selection pane="bottomLeft" activeCell="A38" sqref="A38:IV3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130</v>
      </c>
      <c r="P10" s="149"/>
      <c r="Q10" s="145" t="s">
        <v>15</v>
      </c>
      <c r="R10" s="145" t="s">
        <v>16</v>
      </c>
      <c r="S10" s="145" t="s">
        <v>8</v>
      </c>
      <c r="T10" s="145" t="s">
        <v>131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124786.53+112710.42+124786.53+120761.16+124786.53</f>
        <v>607831.17</v>
      </c>
      <c r="S23" s="110">
        <f>124786.53+112710.42+124786.53+120761.16+124786.53</f>
        <v>607831.17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</f>
        <v>528904.1100000001</v>
      </c>
      <c r="S24" s="110">
        <f>37397.26+165616.44+160273.97+165616.44</f>
        <v>528904.1100000001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0</v>
      </c>
      <c r="G25" s="106" t="s">
        <v>134</v>
      </c>
      <c r="H25" s="107" t="s">
        <v>54</v>
      </c>
      <c r="I25" s="108">
        <v>10.49725</v>
      </c>
      <c r="J25" s="104">
        <v>0</v>
      </c>
      <c r="K25" s="106"/>
      <c r="L25" s="104"/>
      <c r="M25" s="106"/>
      <c r="N25" s="104"/>
      <c r="O25" s="110"/>
      <c r="P25" s="108"/>
      <c r="Q25" s="108"/>
      <c r="R25" s="110"/>
      <c r="S25" s="110"/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20000000</v>
      </c>
      <c r="M26" s="104" t="s">
        <v>7</v>
      </c>
      <c r="N26" s="104">
        <f>SUM(N22:N25)</f>
        <v>20000000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1322598.3000000003</v>
      </c>
      <c r="S26" s="104">
        <f t="shared" si="1"/>
        <v>1322598.3000000003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20000000</v>
      </c>
      <c r="M34" s="104" t="s">
        <v>7</v>
      </c>
      <c r="N34" s="104">
        <f aca="true" t="shared" si="2" ref="N34:T34">N20+N26</f>
        <v>20000000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1322598.3000000003</v>
      </c>
      <c r="S34" s="104">
        <f t="shared" si="2"/>
        <v>1322598.3000000003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pane ySplit="2955" topLeftCell="A32" activePane="bottomLeft" state="split"/>
      <selection pane="topLeft" activeCell="F10" sqref="F10:F11"/>
      <selection pane="bottomLeft" activeCell="A38" sqref="A38:IV3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139</v>
      </c>
      <c r="P10" s="149"/>
      <c r="Q10" s="145" t="s">
        <v>15</v>
      </c>
      <c r="R10" s="145" t="s">
        <v>16</v>
      </c>
      <c r="S10" s="145" t="s">
        <v>8</v>
      </c>
      <c r="T10" s="145" t="s">
        <v>138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/>
      <c r="T17" s="112">
        <f>Q17+R17-S17</f>
        <v>11464.19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/>
      <c r="T18" s="112">
        <f>Q18+R18-S18</f>
        <v>18884.3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/>
      <c r="T19" s="112">
        <f>Q19+R19-S19</f>
        <v>86780.82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0</v>
      </c>
      <c r="T20" s="104">
        <f t="shared" si="0"/>
        <v>117129.31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</f>
        <v>689178.0800000001</v>
      </c>
      <c r="S24" s="110">
        <f>37397.26+165616.44+160273.97+165616.44+160273.97</f>
        <v>689178.0800000001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v>132047.93</v>
      </c>
      <c r="S25" s="110">
        <v>132047.93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1719579.87</v>
      </c>
      <c r="S26" s="104">
        <f t="shared" si="1"/>
        <v>1719579.87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1836709.1800000002</v>
      </c>
      <c r="S34" s="104">
        <f t="shared" si="2"/>
        <v>1719579.87</v>
      </c>
      <c r="T34" s="104">
        <f t="shared" si="2"/>
        <v>117129.31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pane ySplit="5925" topLeftCell="A32" activePane="bottomLeft" state="split"/>
      <selection pane="topLeft" activeCell="T12" sqref="T12"/>
      <selection pane="bottomLeft" activeCell="A38" sqref="A38:IV3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141</v>
      </c>
      <c r="P10" s="149"/>
      <c r="Q10" s="145" t="s">
        <v>15</v>
      </c>
      <c r="R10" s="145" t="s">
        <v>16</v>
      </c>
      <c r="S10" s="145" t="s">
        <v>8</v>
      </c>
      <c r="T10" s="145" t="s">
        <v>142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129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144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136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</f>
        <v>854794.52</v>
      </c>
      <c r="S24" s="110">
        <f>37397.26+165616.44+160273.97+165616.44+160273.97+165616.44</f>
        <v>854794.52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133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134</v>
      </c>
      <c r="H25" s="107" t="s">
        <v>54</v>
      </c>
      <c r="I25" s="108">
        <v>10.49725</v>
      </c>
      <c r="J25" s="104">
        <v>0</v>
      </c>
      <c r="K25" s="106" t="s">
        <v>137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</f>
        <v>302609.83999999997</v>
      </c>
      <c r="S25" s="110">
        <f>132047.93+170561.91</f>
        <v>302609.83999999997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2055758.2200000002</v>
      </c>
      <c r="S26" s="104">
        <f t="shared" si="1"/>
        <v>2055758.2200000002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2172887.5300000003</v>
      </c>
      <c r="S34" s="104">
        <f t="shared" si="2"/>
        <v>2172887.5300000003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143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155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2023-11-20T09:20:34Z</cp:lastPrinted>
  <dcterms:created xsi:type="dcterms:W3CDTF">2006-06-05T06:40:26Z</dcterms:created>
  <dcterms:modified xsi:type="dcterms:W3CDTF">2023-11-21T06:55:28Z</dcterms:modified>
  <cp:category/>
  <cp:version/>
  <cp:contentType/>
  <cp:contentStatus/>
</cp:coreProperties>
</file>